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Shared drives\CSTEM Committee Drive 📓\FSSF\"/>
    </mc:Choice>
  </mc:AlternateContent>
  <xr:revisionPtr revIDLastSave="0" documentId="13_ncr:1_{DEB576D6-4DCD-4EE5-8D25-C7E7B35F466F}" xr6:coauthVersionLast="47" xr6:coauthVersionMax="47" xr10:uidLastSave="{00000000-0000-0000-0000-000000000000}"/>
  <workbookProtection lockStructure="1"/>
  <bookViews>
    <workbookView xWindow="750" yWindow="210" windowWidth="27180" windowHeight="16845" xr2:uid="{00000000-000D-0000-FFFF-FFFF00000000}"/>
  </bookViews>
  <sheets>
    <sheet name="Application Form" sheetId="1" r:id="rId1"/>
    <sheet name="Review &amp; Approvals" sheetId="2" r:id="rId2"/>
    <sheet name="Guidelines" sheetId="4" r:id="rId3"/>
    <sheet name="Rates &amp; Reference Data" sheetId="3" r:id="rId4"/>
  </sheets>
  <definedNames>
    <definedName name="Mileage_Rate">'Rates &amp; Reference Data'!$L$2</definedName>
    <definedName name="Premium_Per_Diem">'Rates &amp; Reference Data'!$L$5</definedName>
    <definedName name="Standard_Location">'Rates &amp; Reference Data'!$I$2</definedName>
    <definedName name="Standard_Per_Diem">'Rates &amp; Reference Data'!$L$3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1" l="1"/>
  <c r="B50" i="1" s="1"/>
  <c r="B42" i="1"/>
  <c r="L6" i="3"/>
  <c r="L4" i="3"/>
  <c r="B44" i="1"/>
  <c r="C39" i="1"/>
  <c r="B45" i="1"/>
  <c r="D16" i="2"/>
  <c r="B16" i="2"/>
  <c r="D45" i="1" l="1"/>
  <c r="D44" i="1"/>
  <c r="B46" i="1" l="1"/>
  <c r="B52" i="1" s="1"/>
  <c r="B59" i="1" l="1"/>
  <c r="B69" i="1" s="1"/>
  <c r="B65" i="1" l="1"/>
  <c r="B67" i="1"/>
  <c r="B68" i="1"/>
  <c r="B66" i="1"/>
</calcChain>
</file>

<file path=xl/sharedStrings.xml><?xml version="1.0" encoding="utf-8"?>
<sst xmlns="http://schemas.openxmlformats.org/spreadsheetml/2006/main" count="211" uniqueCount="196">
  <si>
    <t>CSTEM Faculty Scholarly Support Fund (FSSF) Application</t>
  </si>
  <si>
    <t>SECTION 1: APPLICANT INFORMATION</t>
  </si>
  <si>
    <t>Applicant Full Name</t>
  </si>
  <si>
    <t>Required</t>
  </si>
  <si>
    <t>Department</t>
  </si>
  <si>
    <t>Required (Select dropdown)</t>
  </si>
  <si>
    <t>Tenure Status</t>
  </si>
  <si>
    <t>Academic Rank</t>
  </si>
  <si>
    <t>Collaborators / Co-Applicants</t>
  </si>
  <si>
    <t>SECTION 2: APPLICATION CATEGORY &amp; DETAILS</t>
  </si>
  <si>
    <t>Application Type</t>
  </si>
  <si>
    <t>Travel / Conference Information</t>
  </si>
  <si>
    <t>Conference Title</t>
  </si>
  <si>
    <t>Conference Dates</t>
  </si>
  <si>
    <t>Conference Location</t>
  </si>
  <si>
    <t>Travel Type</t>
  </si>
  <si>
    <t>Presentation Title</t>
  </si>
  <si>
    <t>Acceptance Status</t>
  </si>
  <si>
    <t>Proposed Activity</t>
  </si>
  <si>
    <t>Extended Stay Justification</t>
  </si>
  <si>
    <t>Project Information</t>
  </si>
  <si>
    <t>Project Title</t>
  </si>
  <si>
    <t>Research Dates</t>
  </si>
  <si>
    <t>Research Location</t>
  </si>
  <si>
    <t>Proposed Support Category</t>
  </si>
  <si>
    <t>Collaboration Travel Justification</t>
  </si>
  <si>
    <t>SECTION 3: PROPOSAL NARRATIVE</t>
  </si>
  <si>
    <t>[Type narrative here...]</t>
  </si>
  <si>
    <t>SECTION 4: BUDGET &amp; CALCULATED EXPENSES</t>
  </si>
  <si>
    <t>A. Travel Mileage Calculator (SUU FY27 Personal Mileage Rate)</t>
  </si>
  <si>
    <t>Total Round-Trip Miles</t>
  </si>
  <si>
    <t>B. Meal Per Diem Calculator (SUU FY27 Allowance Rates)</t>
  </si>
  <si>
    <t>Number of Full Travel Days</t>
  </si>
  <si>
    <t>First &amp; Last Days of Travel</t>
  </si>
  <si>
    <t>Total Calculated Per Diem</t>
  </si>
  <si>
    <t>Budget Category</t>
  </si>
  <si>
    <t>Requested Amount ($)</t>
  </si>
  <si>
    <t>Description &amp; Justification</t>
  </si>
  <si>
    <t>Airfare</t>
  </si>
  <si>
    <t>Travel Insurance</t>
  </si>
  <si>
    <t>Meals / Per Diem</t>
  </si>
  <si>
    <t>Lodging</t>
  </si>
  <si>
    <t>Registration / Conference Fees</t>
  </si>
  <si>
    <t>Project Equipment</t>
  </si>
  <si>
    <t>Project Consumable Supplies</t>
  </si>
  <si>
    <t>Project Software / Hardware</t>
  </si>
  <si>
    <t>TOTAL FUNDING REQUESTED</t>
  </si>
  <si>
    <t>Required Fields Completion Check</t>
  </si>
  <si>
    <t>CSTEM FSSF Application - Department Chair &amp; Committee Review</t>
  </si>
  <si>
    <t>Instructions: Reserved for Department Chair assessment and FSSF Committee review.</t>
  </si>
  <si>
    <t>SECTION 1: DEPARTMENT CHAIR ASSESSMENT &amp; RANKING</t>
  </si>
  <si>
    <t>Department Chair Name</t>
  </si>
  <si>
    <t>Full name of Department Chair</t>
  </si>
  <si>
    <t>Date Reviewed by Chair</t>
  </si>
  <si>
    <t>Date of Chair review</t>
  </si>
  <si>
    <t>Chair Approval Status</t>
  </si>
  <si>
    <t>Approved / Revisions Requested / Denied</t>
  </si>
  <si>
    <t>Department Chair Assessment &amp; Comments</t>
  </si>
  <si>
    <t>[Chair: Provide objective assessment of proposal, strengths/weaknesses, and alignment with department mission...]</t>
  </si>
  <si>
    <t>SECTION 2: COLLEGE FSSF COMMITTEE REVIEW</t>
  </si>
  <si>
    <t>Committee Approval Status</t>
  </si>
  <si>
    <t>Approved / Denied / Provisionally Approved</t>
  </si>
  <si>
    <t>Review Date</t>
  </si>
  <si>
    <t>Date of Committee decision</t>
  </si>
  <si>
    <t>Final Approved Award Amount ($)</t>
  </si>
  <si>
    <t>Calculated</t>
  </si>
  <si>
    <t>Committee Comments &amp; Feedback</t>
  </si>
  <si>
    <t>[Committee: Provide feedback or explanation...]</t>
  </si>
  <si>
    <t>Departments</t>
  </si>
  <si>
    <t>Per Diem Tier</t>
  </si>
  <si>
    <t>Premium Locations</t>
  </si>
  <si>
    <t>Rate Key</t>
  </si>
  <si>
    <t>FY27 Rate Value</t>
  </si>
  <si>
    <t>Biology</t>
  </si>
  <si>
    <t>Tenure-Track/Tenured</t>
  </si>
  <si>
    <t>Lecturer</t>
  </si>
  <si>
    <t>Travel</t>
  </si>
  <si>
    <t>Domestic</t>
  </si>
  <si>
    <t>Accepted</t>
  </si>
  <si>
    <t>Presentation</t>
  </si>
  <si>
    <t>Standard</t>
  </si>
  <si>
    <t>Mileage Rate ($/mile)</t>
  </si>
  <si>
    <t>Chemistry and Physics</t>
  </si>
  <si>
    <t>Non-Tenure-Track</t>
  </si>
  <si>
    <t>Assistant Professor</t>
  </si>
  <si>
    <t>Project</t>
  </si>
  <si>
    <t>International</t>
  </si>
  <si>
    <t>Provisionally Approved</t>
  </si>
  <si>
    <t>Poster</t>
  </si>
  <si>
    <t>Premium</t>
  </si>
  <si>
    <t>Los Angeles, CA</t>
  </si>
  <si>
    <t>Standard Daily Per Diem ($)</t>
  </si>
  <si>
    <t>Computer Science and Cybersecurity</t>
  </si>
  <si>
    <t>Visiting/Adjunct</t>
  </si>
  <si>
    <t>Associate Professor</t>
  </si>
  <si>
    <t>Both</t>
  </si>
  <si>
    <t>Pending</t>
  </si>
  <si>
    <t>Panelist</t>
  </si>
  <si>
    <t>San Diego, CA</t>
  </si>
  <si>
    <t>Standard First/Last Day ($)</t>
  </si>
  <si>
    <t>Engineering and Technology</t>
  </si>
  <si>
    <t>Full Professor</t>
  </si>
  <si>
    <t>Session Organizer</t>
  </si>
  <si>
    <t>San Jose, CA</t>
  </si>
  <si>
    <t>Premium Daily Per Diem ($)</t>
  </si>
  <si>
    <t>Geoscience</t>
  </si>
  <si>
    <t>Professional in Residence</t>
  </si>
  <si>
    <t>Other</t>
  </si>
  <si>
    <t>San Francisco, CA</t>
  </si>
  <si>
    <t>Premium First/Last Day ($)</t>
  </si>
  <si>
    <t>Mathematics</t>
  </si>
  <si>
    <t>Sacramento, CA</t>
  </si>
  <si>
    <t>Annual Combined Cap ($)</t>
  </si>
  <si>
    <t>Denver, CO</t>
  </si>
  <si>
    <t>Domestic Travel Cap ($)</t>
  </si>
  <si>
    <t>Washington, DC</t>
  </si>
  <si>
    <t>International Travel Cap ($)</t>
  </si>
  <si>
    <t>Miami, FL</t>
  </si>
  <si>
    <t>Project Cap ($)</t>
  </si>
  <si>
    <t>Fort Lauderdale, FL</t>
  </si>
  <si>
    <t>Atlanta, GA</t>
  </si>
  <si>
    <t>Chicago, IL</t>
  </si>
  <si>
    <t>Boston, MA</t>
  </si>
  <si>
    <t>St. Louis, MO</t>
  </si>
  <si>
    <t>New York City, NY</t>
  </si>
  <si>
    <t>Cincinnati, OH</t>
  </si>
  <si>
    <t>Seattle/Tacoma WA</t>
  </si>
  <si>
    <t>Jackson, WY</t>
  </si>
  <si>
    <t>CSTEM Faculty Scholarly Support Fund - Official Guidelines</t>
  </si>
  <si>
    <t>Purpose</t>
  </si>
  <si>
    <t>Deadlines</t>
  </si>
  <si>
    <t>Annual Maximums</t>
  </si>
  <si>
    <t>Travel Guidelines</t>
  </si>
  <si>
    <t>Project Guidelines</t>
  </si>
  <si>
    <t>Funding Priorities</t>
  </si>
  <si>
    <t>Email Address</t>
  </si>
  <si>
    <t>Total Days Travel</t>
  </si>
  <si>
    <t>Domestic Travel Cap Check</t>
  </si>
  <si>
    <t>International Travel Cap Check</t>
  </si>
  <si>
    <t>Project Funding Cap Check</t>
  </si>
  <si>
    <t>Combined Annual Maximum Check</t>
  </si>
  <si>
    <t xml:space="preserve">  Limit: $2,750 / year</t>
  </si>
  <si>
    <t xml:space="preserve">  Limit: $3,750 / year</t>
  </si>
  <si>
    <t xml:space="preserve">  Combined Limit: $3,750 / year</t>
  </si>
  <si>
    <t xml:space="preserve">  Required for International travel</t>
  </si>
  <si>
    <t xml:space="preserve">  From Per Diem Calculator</t>
  </si>
  <si>
    <t xml:space="preserve">  Hotel costs (limit 3 nights domestic / 5 nights intl)</t>
  </si>
  <si>
    <t xml:space="preserve">  Conference registration fees</t>
  </si>
  <si>
    <t xml:space="preserve">  Required for travel applications</t>
  </si>
  <si>
    <t xml:space="preserve">  Transferred to Meals/Per Diem line item below</t>
  </si>
  <si>
    <t xml:space="preserve">  Full title of research project</t>
  </si>
  <si>
    <t xml:space="preserve">  Expected project duration</t>
  </si>
  <si>
    <t xml:space="preserve">  Location of research activity</t>
  </si>
  <si>
    <t xml:space="preserve">  Equipment, Supplies, Software, Collaboration Travel</t>
  </si>
  <si>
    <t xml:space="preserve">  Required for travel to collaborate (must prove remote unfeasible)</t>
  </si>
  <si>
    <t xml:space="preserve">  Required (select dropdown:  Travel, Project, or Both)</t>
  </si>
  <si>
    <t xml:space="preserve">  Full name of conference</t>
  </si>
  <si>
    <t xml:space="preserve">  Start Date - End Date</t>
  </si>
  <si>
    <t xml:space="preserve">  City, State / Country</t>
  </si>
  <si>
    <t xml:space="preserve">  Domestic or International</t>
  </si>
  <si>
    <t xml:space="preserve">  Title of paper, poster, panel, etc.</t>
  </si>
  <si>
    <t xml:space="preserve">  Accepted, Provisionally Approved, Pending</t>
  </si>
  <si>
    <t xml:space="preserve">  Presentation, Poster, Panelist, Session Organizer, Other</t>
  </si>
  <si>
    <t xml:space="preserve">  Required if domestic &gt;3 nights/4 days or intl &gt;5 nights/6 days</t>
  </si>
  <si>
    <t xml:space="preserve">  Required</t>
  </si>
  <si>
    <t xml:space="preserve">  Required (Select dropdown)</t>
  </si>
  <si>
    <t xml:space="preserve">  Optional - List co-applicants or joint faculty</t>
  </si>
  <si>
    <t>Project Funds are intended to help support research efforts that will lead to publication or presentation. Funds may be requested for equipment, supplies, software, travel (to access equipment or collaborate with others), and other costs directly related to research.
  •  Maximum $2,750 per person per academic year for approved projects.
  •  Collaboration travel supported only if remote collaboration is not feasible.</t>
  </si>
  <si>
    <t>The college may not have sufficient funds to support all proposals. In addition to the quality of the proposal and the potential professional impact, the following factors may be considered when determining which proposals to fund:
  •  Tenure status and promotion status (tenure-track faculty and those seeking promotion may receive a higher priority);
  •  Funding frequency (faculty who have not recently received funding may have a higher priority); and, 
  •  Student impact (proposals involving students and undergraduate research may have a higher priority).</t>
  </si>
  <si>
    <t>Additional Information</t>
  </si>
  <si>
    <t xml:space="preserve">  Flight costs &amp; baggage fees</t>
  </si>
  <si>
    <t>The College of Science, Technology, Engineering, and Mathematics Faculty Scholarly Support Fund supports costs associated with research and scholarly activities.  Faculty on sabbatical may apply for funding to support a portion of their sabbatical research activities.</t>
  </si>
  <si>
    <r>
      <t xml:space="preserve">Applications for funding are due to your department chair at the </t>
    </r>
    <r>
      <rPr>
        <b/>
        <sz val="12"/>
        <color rgb="FF000000"/>
        <rFont val="Calibri"/>
        <family val="2"/>
      </rPr>
      <t>first of each month</t>
    </r>
    <r>
      <rPr>
        <sz val="12"/>
        <color rgb="FF000000"/>
        <rFont val="Calibri"/>
        <family val="2"/>
      </rPr>
      <t xml:space="preserve">. Applications should be submitted </t>
    </r>
    <r>
      <rPr>
        <b/>
        <sz val="12"/>
        <color rgb="FF000000"/>
        <rFont val="Calibri"/>
        <family val="2"/>
      </rPr>
      <t>at least six weeks prior to the planned activity</t>
    </r>
    <r>
      <rPr>
        <sz val="12"/>
        <color rgb="FF000000"/>
        <rFont val="Calibri"/>
        <family val="2"/>
      </rPr>
      <t>.  Department chairs have one week to review and add comments before submitting proposals to the FSSF committee.</t>
    </r>
  </si>
  <si>
    <r>
      <t xml:space="preserve">Combined total for travel and project funding awarded to one faculty member must not exceed </t>
    </r>
    <r>
      <rPr>
        <b/>
        <sz val="12"/>
        <color rgb="FF000000"/>
        <rFont val="Calibri"/>
        <family val="2"/>
      </rPr>
      <t>$3,750 per academic year</t>
    </r>
    <r>
      <rPr>
        <sz val="12"/>
        <color rgb="FF000000"/>
        <rFont val="Calibri"/>
        <family val="2"/>
      </rPr>
      <t>.</t>
    </r>
  </si>
  <si>
    <r>
      <rPr>
        <b/>
        <sz val="12"/>
        <color theme="1"/>
        <rFont val="Calibri"/>
        <family val="2"/>
        <scheme val="minor"/>
      </rPr>
      <t>Retroactive funding requests will not be considered</t>
    </r>
    <r>
      <rPr>
        <sz val="12"/>
        <color theme="1"/>
        <rFont val="Calibri"/>
        <family val="2"/>
        <scheme val="minor"/>
      </rPr>
      <t xml:space="preserve">. Funding may not be used to pay faculty salaries or to support program development or marketing ventures.
</t>
    </r>
    <r>
      <rPr>
        <b/>
        <sz val="12"/>
        <color theme="1"/>
        <rFont val="Calibri"/>
        <family val="2"/>
        <scheme val="minor"/>
      </rPr>
      <t>Any changes to an approved FSSF proposal must be reviewed and supported by the college FSSF committee</t>
    </r>
    <r>
      <rPr>
        <sz val="12"/>
        <color theme="1"/>
        <rFont val="Calibri"/>
        <family val="2"/>
        <scheme val="minor"/>
      </rPr>
      <t>.</t>
    </r>
  </si>
  <si>
    <t xml:space="preserve">  Autocalc:  Per diem rate for selected location</t>
  </si>
  <si>
    <t xml:space="preserve">  Autocalc:  Full days @ 100% per diem</t>
  </si>
  <si>
    <t xml:space="preserve">  Autocalc:  Departure/Arrival days @ 75% per diem</t>
  </si>
  <si>
    <t>Per Diem Rate</t>
  </si>
  <si>
    <t>Location</t>
  </si>
  <si>
    <t>Standard Location</t>
  </si>
  <si>
    <t xml:space="preserve">  Dropdown: Select higher cost location if applicable</t>
  </si>
  <si>
    <t>Personal Vehicle Mileage Reimbursement</t>
  </si>
  <si>
    <t>Other Transportation Costs</t>
  </si>
  <si>
    <t xml:space="preserve">  From Mileage Calculator above</t>
  </si>
  <si>
    <t>Instructions: Complete input cells in Column B. Mileage, per-diem, and totals calculate automatically.</t>
  </si>
  <si>
    <r>
      <t xml:space="preserve">Travel funds are available to faculty, who are formal participants at conferences and professional meetings. Participation is defined as presenting a paper or poster, organizing a session, serving as a panelist, or speaking as an invited guest.
  •  Maximum $2,750 domestic / $3,750 international per academic year.
  •  Domestic travel typically limited to 3 nights / 4 days; international limited to 5 nights / 6 days.  Justification for stays exceeding these amounts must be provided in the funding application and funding to support a longer stay may or may not be approved.
  •  Travel to certain high-cost-of-living cities will qualify for premium rates of per-diem funding. See the pulldown menu on the application form for the list of qualifying premium locations.
  •  Travel and registration funding may be provisionally approved prior to acceptance, but </t>
    </r>
    <r>
      <rPr>
        <b/>
        <sz val="12"/>
        <color rgb="FF000000"/>
        <rFont val="Calibri"/>
        <family val="2"/>
      </rPr>
      <t>final funding is contingent on acceptance</t>
    </r>
    <r>
      <rPr>
        <sz val="12"/>
        <color rgb="FF000000"/>
        <rFont val="Calibri"/>
        <family val="2"/>
      </rPr>
      <t>.</t>
    </r>
  </si>
  <si>
    <t>SECTION 6: AUTOMATED COMPLIANCE &amp; POLICY CHECKS</t>
  </si>
  <si>
    <t>SECTION 5: ITEMIZED EXPENSES AND JUSTIFICATION AS NEEDED</t>
  </si>
  <si>
    <t>[Itemize expenses and provide justification as needed…]</t>
  </si>
  <si>
    <t>Describe: (a) proposed scholarly activity, (b) professional benefits, and (c) alignment with department mission.  Maximum of 250 words.</t>
  </si>
  <si>
    <r>
      <t xml:space="preserve">  Transit, shuttles, etc.; </t>
    </r>
    <r>
      <rPr>
        <b/>
        <i/>
        <sz val="11"/>
        <color rgb="FFFF0000"/>
        <rFont val="Calibri"/>
        <family val="2"/>
      </rPr>
      <t>Itemize in Section 5 below</t>
    </r>
  </si>
  <si>
    <t xml:space="preserve">  Itemize in Section 5 below</t>
  </si>
  <si>
    <t xml:space="preserve">  Additional documentation required in Section 5</t>
  </si>
  <si>
    <t xml:space="preserve">  Itemize software/hardware purchases in Section 5</t>
  </si>
  <si>
    <t xml:space="preserve">  Itemize consumables by category in Section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</si>
</sst>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0" x14ac:knownFonts="1">
    <font>
      <sz val="11"/>
      <color theme="1"/>
      <name val="Calibri"/>
      <family val="2"/>
      <scheme val="minor"/>
    </font>
    <font>
      <b/>
      <sz val="11"/>
      <color rgb="FF000000"/>
      <name val="Calibri"/>
      <family val="2"/>
    </font>
    <font>
      <b/>
      <sz val="16"/>
      <color rgb="FFFFFFFF"/>
      <name val="Calibri"/>
      <family val="2"/>
    </font>
    <font>
      <i/>
      <sz val="9"/>
      <color rgb="FF595959"/>
      <name val="Calibri"/>
      <family val="2"/>
    </font>
    <font>
      <b/>
      <sz val="12"/>
      <color rgb="FFFFFFFF"/>
      <name val="Calibri"/>
      <family val="2"/>
    </font>
    <font>
      <sz val="11"/>
      <color rgb="FF000000"/>
      <name val="Calibri"/>
      <family val="2"/>
    </font>
    <font>
      <b/>
      <sz val="11"/>
      <color rgb="FF1B365D"/>
      <name val="Calibri"/>
      <family val="2"/>
    </font>
    <font>
      <sz val="11"/>
      <color rgb="FFFF0000"/>
      <name val="Calibri"/>
      <family val="2"/>
      <scheme val="minor"/>
    </font>
    <font>
      <b/>
      <sz val="11"/>
      <color theme="1"/>
      <name val="Calibri"/>
      <family val="2"/>
      <scheme val="minor"/>
    </font>
    <font>
      <i/>
      <sz val="11"/>
      <color rgb="FF595959"/>
      <name val="Calibri"/>
      <family val="2"/>
    </font>
    <font>
      <b/>
      <i/>
      <sz val="11"/>
      <color rgb="FF595959"/>
      <name val="Calibri"/>
      <family val="2"/>
    </font>
    <font>
      <sz val="11"/>
      <color rgb="FF595959"/>
      <name val="Calibri"/>
      <family val="2"/>
    </font>
    <font>
      <b/>
      <sz val="11"/>
      <color rgb="FFC00000"/>
      <name val="Calibri"/>
      <family val="2"/>
    </font>
    <font>
      <b/>
      <sz val="14"/>
      <color theme="4" tint="-0.499984740745262"/>
      <name val="Calibri"/>
      <family val="2"/>
    </font>
    <font>
      <b/>
      <sz val="14"/>
      <color rgb="FFFFFFFF"/>
      <name val="Calibri"/>
      <family val="2"/>
    </font>
    <font>
      <sz val="12"/>
      <color rgb="FF000000"/>
      <name val="Calibri"/>
      <family val="2"/>
    </font>
    <font>
      <b/>
      <sz val="12"/>
      <color rgb="FF000000"/>
      <name val="Calibri"/>
      <family val="2"/>
    </font>
    <font>
      <sz val="12"/>
      <color theme="1"/>
      <name val="Calibri"/>
      <family val="2"/>
      <scheme val="minor"/>
    </font>
    <font>
      <b/>
      <sz val="12"/>
      <color theme="1"/>
      <name val="Calibri"/>
      <family val="2"/>
      <scheme val="minor"/>
    </font>
    <font>
      <b/>
      <i/>
      <sz val="11"/>
      <color rgb="FFFF0000"/>
      <name val="Calibri"/>
      <family val="2"/>
    </font>
  </fonts>
  <fills count="7">
    <fill>
      <patternFill patternType="none"/>
    </fill>
    <fill>
      <patternFill patternType="gray125"/>
    </fill>
    <fill>
      <patternFill patternType="solid">
        <fgColor rgb="FFD9E1E8"/>
        <bgColor rgb="FFD9E1E8"/>
      </patternFill>
    </fill>
    <fill>
      <patternFill patternType="solid">
        <fgColor rgb="FF1B365D"/>
        <bgColor rgb="FF1B365D"/>
      </patternFill>
    </fill>
    <fill>
      <patternFill patternType="solid">
        <fgColor rgb="FF4A777A"/>
        <bgColor rgb="FF4A777A"/>
      </patternFill>
    </fill>
    <fill>
      <patternFill patternType="solid">
        <fgColor rgb="FFFAFAFA"/>
        <bgColor rgb="FFFAFAFA"/>
      </patternFill>
    </fill>
    <fill>
      <patternFill patternType="solid">
        <fgColor rgb="FFEBF3F9"/>
        <bgColor rgb="FFEBF3F9"/>
      </patternFill>
    </fill>
  </fills>
  <borders count="6">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indexed="64"/>
      </left>
      <right style="thin">
        <color indexed="64"/>
      </right>
      <top style="thin">
        <color rgb="FF000000"/>
      </top>
      <bottom style="double">
        <color rgb="FF000000"/>
      </bottom>
      <diagonal/>
    </border>
    <border>
      <left/>
      <right/>
      <top/>
      <bottom style="thin">
        <color rgb="FFD9D9D9"/>
      </bottom>
      <diagonal/>
    </border>
  </borders>
  <cellStyleXfs count="1">
    <xf numFmtId="0" fontId="0" fillId="0" borderId="0"/>
  </cellStyleXfs>
  <cellXfs count="52">
    <xf numFmtId="0" fontId="0" fillId="0" borderId="0" xfId="0"/>
    <xf numFmtId="0" fontId="2" fillId="3" borderId="0" xfId="0" applyFont="1" applyFill="1" applyAlignment="1">
      <alignment horizontal="center" vertical="center"/>
    </xf>
    <xf numFmtId="0" fontId="1" fillId="0" borderId="1" xfId="0" applyFont="1" applyBorder="1"/>
    <xf numFmtId="49" fontId="5" fillId="5" borderId="1" xfId="0" applyNumberFormat="1" applyFont="1" applyFill="1" applyBorder="1" applyProtection="1">
      <protection locked="0"/>
    </xf>
    <xf numFmtId="0" fontId="3" fillId="0" borderId="1" xfId="0" applyFont="1" applyBorder="1"/>
    <xf numFmtId="0" fontId="5" fillId="5" borderId="1" xfId="0" applyFont="1" applyFill="1" applyBorder="1" applyProtection="1">
      <protection locked="0"/>
    </xf>
    <xf numFmtId="0" fontId="5" fillId="0" borderId="1" xfId="0" applyFont="1" applyBorder="1"/>
    <xf numFmtId="164" fontId="1" fillId="6" borderId="1" xfId="0" applyNumberFormat="1" applyFont="1" applyFill="1" applyBorder="1"/>
    <xf numFmtId="0" fontId="1" fillId="2" borderId="1" xfId="0" applyFont="1" applyFill="1" applyBorder="1"/>
    <xf numFmtId="0" fontId="1" fillId="0" borderId="1" xfId="0" applyFont="1" applyBorder="1" applyAlignment="1">
      <alignment horizontal="center" vertical="center"/>
    </xf>
    <xf numFmtId="0" fontId="1" fillId="2" borderId="0" xfId="0" applyFont="1" applyFill="1"/>
    <xf numFmtId="0" fontId="9" fillId="0" borderId="1" xfId="0" applyFont="1" applyBorder="1"/>
    <xf numFmtId="0" fontId="1" fillId="0" borderId="1" xfId="0" applyFont="1" applyBorder="1" applyAlignment="1">
      <alignment horizontal="center" vertical="center" wrapText="1"/>
    </xf>
    <xf numFmtId="0" fontId="9" fillId="0" borderId="1" xfId="0" applyFont="1" applyBorder="1" applyAlignment="1">
      <alignment wrapText="1"/>
    </xf>
    <xf numFmtId="0" fontId="7" fillId="0" borderId="0" xfId="0" applyFont="1"/>
    <xf numFmtId="0" fontId="5" fillId="5" borderId="1" xfId="0" applyFont="1" applyFill="1" applyBorder="1" applyAlignment="1" applyProtection="1">
      <alignment horizontal="center"/>
      <protection locked="0"/>
    </xf>
    <xf numFmtId="164" fontId="1" fillId="6" borderId="1" xfId="0" applyNumberFormat="1" applyFont="1" applyFill="1" applyBorder="1" applyAlignment="1">
      <alignment horizontal="center"/>
    </xf>
    <xf numFmtId="164" fontId="5" fillId="6" borderId="1" xfId="0" applyNumberFormat="1" applyFont="1" applyFill="1" applyBorder="1" applyAlignment="1">
      <alignment horizontal="center"/>
    </xf>
    <xf numFmtId="164" fontId="5" fillId="5" borderId="1" xfId="0" applyNumberFormat="1" applyFont="1" applyFill="1" applyBorder="1" applyAlignment="1" applyProtection="1">
      <alignment horizontal="center"/>
      <protection locked="0"/>
    </xf>
    <xf numFmtId="3" fontId="5" fillId="5" borderId="1" xfId="0" applyNumberFormat="1" applyFont="1" applyFill="1" applyBorder="1" applyAlignment="1" applyProtection="1">
      <alignment horizontal="center"/>
      <protection locked="0"/>
    </xf>
    <xf numFmtId="0" fontId="12" fillId="0" borderId="1" xfId="0" applyFont="1" applyBorder="1" applyAlignment="1">
      <alignment vertical="center"/>
    </xf>
    <xf numFmtId="0" fontId="12" fillId="0" borderId="1" xfId="0" applyFont="1" applyBorder="1" applyAlignment="1">
      <alignment horizontal="center" vertical="center" wrapText="1"/>
    </xf>
    <xf numFmtId="0" fontId="5" fillId="6" borderId="1" xfId="0" applyFont="1" applyFill="1" applyBorder="1" applyAlignment="1">
      <alignment horizontal="center"/>
    </xf>
    <xf numFmtId="164" fontId="1" fillId="2" borderId="1" xfId="0" applyNumberFormat="1" applyFont="1" applyFill="1" applyBorder="1" applyAlignment="1">
      <alignment horizontal="center" vertical="center"/>
    </xf>
    <xf numFmtId="0" fontId="1" fillId="2" borderId="3" xfId="0" applyFont="1" applyFill="1" applyBorder="1" applyAlignment="1">
      <alignment vertical="center"/>
    </xf>
    <xf numFmtId="0" fontId="13" fillId="2" borderId="2" xfId="0" applyFont="1" applyFill="1" applyBorder="1" applyAlignment="1">
      <alignment vertical="center"/>
    </xf>
    <xf numFmtId="164" fontId="13" fillId="2" borderId="4" xfId="0" applyNumberFormat="1" applyFont="1" applyFill="1" applyBorder="1" applyAlignment="1">
      <alignment horizontal="center" vertical="center"/>
    </xf>
    <xf numFmtId="49" fontId="9" fillId="0" borderId="1" xfId="0" applyNumberFormat="1" applyFont="1" applyBorder="1"/>
    <xf numFmtId="0" fontId="14" fillId="4" borderId="0" xfId="0" applyFont="1" applyFill="1"/>
    <xf numFmtId="0" fontId="15" fillId="0" borderId="0" xfId="0" applyFont="1" applyAlignment="1">
      <alignment horizontal="left" vertical="top" wrapText="1"/>
    </xf>
    <xf numFmtId="0" fontId="15" fillId="0" borderId="0" xfId="0" applyFont="1" applyAlignment="1">
      <alignment vertical="top" wrapText="1"/>
    </xf>
    <xf numFmtId="0" fontId="17" fillId="0" borderId="0" xfId="0" applyFont="1" applyAlignment="1">
      <alignment vertical="top" wrapText="1"/>
    </xf>
    <xf numFmtId="164" fontId="0" fillId="0" borderId="0" xfId="0" applyNumberFormat="1"/>
    <xf numFmtId="0" fontId="9" fillId="0" borderId="2" xfId="0" applyFont="1" applyBorder="1" applyAlignment="1">
      <alignment horizontal="left"/>
    </xf>
    <xf numFmtId="0" fontId="9" fillId="0" borderId="3" xfId="0" applyFont="1" applyBorder="1" applyAlignment="1">
      <alignment horizontal="left"/>
    </xf>
    <xf numFmtId="0" fontId="6" fillId="2" borderId="1" xfId="0" applyFont="1" applyFill="1" applyBorder="1" applyAlignment="1">
      <alignment horizontal="left" vertical="center" wrapText="1"/>
    </xf>
    <xf numFmtId="0" fontId="0" fillId="0" borderId="1" xfId="0" applyBorder="1"/>
    <xf numFmtId="0" fontId="4" fillId="4" borderId="1" xfId="0" applyFont="1" applyFill="1" applyBorder="1" applyAlignment="1">
      <alignment horizontal="left" vertical="center" wrapText="1"/>
    </xf>
    <xf numFmtId="0" fontId="9" fillId="0" borderId="2" xfId="0" applyFont="1" applyBorder="1"/>
    <xf numFmtId="0" fontId="9" fillId="0" borderId="3" xfId="0" applyFont="1" applyBorder="1"/>
    <xf numFmtId="0" fontId="0" fillId="0" borderId="5" xfId="0" applyBorder="1" applyAlignment="1" applyProtection="1">
      <alignment horizontal="left" vertical="top" wrapText="1"/>
      <protection locked="0"/>
    </xf>
    <xf numFmtId="0" fontId="2" fillId="3" borderId="0" xfId="0" applyFont="1" applyFill="1" applyAlignment="1">
      <alignment horizontal="center" vertical="center"/>
    </xf>
    <xf numFmtId="0" fontId="0" fillId="0" borderId="0" xfId="0"/>
    <xf numFmtId="49" fontId="5" fillId="5" borderId="1" xfId="0" applyNumberFormat="1" applyFont="1" applyFill="1" applyBorder="1" applyAlignment="1" applyProtection="1">
      <alignment horizontal="left" vertical="top" wrapText="1"/>
      <protection locked="0"/>
    </xf>
    <xf numFmtId="0" fontId="0" fillId="0" borderId="1" xfId="0" applyBorder="1" applyProtection="1">
      <protection locked="0"/>
    </xf>
    <xf numFmtId="49" fontId="0" fillId="0" borderId="1" xfId="0" applyNumberFormat="1" applyBorder="1" applyProtection="1">
      <protection locked="0"/>
    </xf>
    <xf numFmtId="0" fontId="9" fillId="0" borderId="0" xfId="0" applyFont="1" applyAlignment="1">
      <alignment horizontal="left" vertical="center" wrapText="1"/>
    </xf>
    <xf numFmtId="0" fontId="11" fillId="0" borderId="0" xfId="0" applyFont="1"/>
    <xf numFmtId="0" fontId="10" fillId="2" borderId="0" xfId="0" applyFont="1" applyFill="1" applyAlignment="1">
      <alignment horizontal="center" vertical="center"/>
    </xf>
    <xf numFmtId="0" fontId="8" fillId="0" borderId="0" xfId="0" applyFont="1"/>
    <xf numFmtId="0" fontId="3" fillId="2" borderId="0" xfId="0" applyFont="1" applyFill="1" applyAlignment="1">
      <alignment horizontal="center" vertical="center"/>
    </xf>
    <xf numFmtId="49" fontId="19" fillId="0" borderId="1" xfId="0" applyNumberFormat="1" applyFont="1" applyBorder="1"/>
  </cellXfs>
  <cellStyles count="1">
    <cellStyle name="Normal" xfId="0" builtinId="0"/>
  </cellStyles>
  <dxfs count="1">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9"/>
  <sheetViews>
    <sheetView tabSelected="1" workbookViewId="0">
      <pane ySplit="2" topLeftCell="A3" activePane="bottomLeft" state="frozen"/>
      <selection pane="bottomLeft" activeCell="A5" sqref="A5"/>
    </sheetView>
  </sheetViews>
  <sheetFormatPr defaultRowHeight="15" x14ac:dyDescent="0.25"/>
  <cols>
    <col min="1" max="1" width="39.85546875" customWidth="1"/>
    <col min="2" max="2" width="40.140625" customWidth="1"/>
    <col min="3" max="3" width="46.7109375" customWidth="1"/>
    <col min="4" max="4" width="26.5703125" customWidth="1"/>
  </cols>
  <sheetData>
    <row r="1" spans="1:4" ht="39.950000000000003" customHeight="1" x14ac:dyDescent="0.25">
      <c r="A1" s="41" t="s">
        <v>0</v>
      </c>
      <c r="B1" s="42"/>
      <c r="C1" s="42"/>
      <c r="D1" s="42"/>
    </row>
    <row r="2" spans="1:4" ht="20.100000000000001" customHeight="1" x14ac:dyDescent="0.25">
      <c r="A2" s="48" t="s">
        <v>185</v>
      </c>
      <c r="B2" s="49"/>
      <c r="C2" s="49"/>
      <c r="D2" s="49"/>
    </row>
    <row r="3" spans="1:4" ht="6" customHeight="1" x14ac:dyDescent="0.25"/>
    <row r="4" spans="1:4" ht="27.95" customHeight="1" x14ac:dyDescent="0.25">
      <c r="A4" s="37" t="s">
        <v>1</v>
      </c>
      <c r="B4" s="36"/>
      <c r="C4" s="36"/>
      <c r="D4" s="36"/>
    </row>
    <row r="5" spans="1:4" ht="24" customHeight="1" x14ac:dyDescent="0.25">
      <c r="A5" s="2" t="s">
        <v>2</v>
      </c>
      <c r="B5" s="3"/>
      <c r="C5" s="33" t="s">
        <v>164</v>
      </c>
      <c r="D5" s="34"/>
    </row>
    <row r="6" spans="1:4" ht="24" customHeight="1" x14ac:dyDescent="0.25">
      <c r="A6" s="2" t="s">
        <v>135</v>
      </c>
      <c r="B6" s="3"/>
      <c r="C6" s="33" t="s">
        <v>164</v>
      </c>
      <c r="D6" s="34"/>
    </row>
    <row r="7" spans="1:4" ht="24" customHeight="1" x14ac:dyDescent="0.25">
      <c r="A7" s="2" t="s">
        <v>4</v>
      </c>
      <c r="B7" s="5"/>
      <c r="C7" s="33" t="s">
        <v>165</v>
      </c>
      <c r="D7" s="34"/>
    </row>
    <row r="8" spans="1:4" ht="24" customHeight="1" x14ac:dyDescent="0.25">
      <c r="A8" s="2" t="s">
        <v>6</v>
      </c>
      <c r="B8" s="5"/>
      <c r="C8" s="33" t="s">
        <v>165</v>
      </c>
      <c r="D8" s="34"/>
    </row>
    <row r="9" spans="1:4" ht="24" customHeight="1" x14ac:dyDescent="0.25">
      <c r="A9" s="2" t="s">
        <v>7</v>
      </c>
      <c r="B9" s="5"/>
      <c r="C9" s="33" t="s">
        <v>165</v>
      </c>
      <c r="D9" s="34"/>
    </row>
    <row r="10" spans="1:4" ht="24" customHeight="1" x14ac:dyDescent="0.25">
      <c r="A10" s="2" t="s">
        <v>8</v>
      </c>
      <c r="B10" s="3"/>
      <c r="C10" s="33" t="s">
        <v>166</v>
      </c>
      <c r="D10" s="34"/>
    </row>
    <row r="12" spans="1:4" ht="27.95" customHeight="1" x14ac:dyDescent="0.25">
      <c r="A12" s="37" t="s">
        <v>9</v>
      </c>
      <c r="B12" s="36"/>
      <c r="C12" s="36"/>
      <c r="D12" s="36"/>
    </row>
    <row r="13" spans="1:4" ht="24" customHeight="1" x14ac:dyDescent="0.25">
      <c r="A13" s="2" t="s">
        <v>10</v>
      </c>
      <c r="B13" s="5"/>
      <c r="C13" s="38" t="s">
        <v>155</v>
      </c>
      <c r="D13" s="39"/>
    </row>
    <row r="14" spans="1:4" ht="21.95" customHeight="1" x14ac:dyDescent="0.25">
      <c r="A14" s="35" t="s">
        <v>11</v>
      </c>
      <c r="B14" s="36"/>
      <c r="C14" s="36"/>
      <c r="D14" s="36"/>
    </row>
    <row r="15" spans="1:4" ht="24" customHeight="1" x14ac:dyDescent="0.25">
      <c r="A15" s="2" t="s">
        <v>12</v>
      </c>
      <c r="B15" s="3"/>
      <c r="C15" s="38" t="s">
        <v>156</v>
      </c>
      <c r="D15" s="39"/>
    </row>
    <row r="16" spans="1:4" ht="24" customHeight="1" x14ac:dyDescent="0.25">
      <c r="A16" s="2" t="s">
        <v>13</v>
      </c>
      <c r="B16" s="3"/>
      <c r="C16" s="38" t="s">
        <v>157</v>
      </c>
      <c r="D16" s="39"/>
    </row>
    <row r="17" spans="1:4" ht="24" customHeight="1" x14ac:dyDescent="0.25">
      <c r="A17" s="2" t="s">
        <v>14</v>
      </c>
      <c r="B17" s="3"/>
      <c r="C17" s="38" t="s">
        <v>158</v>
      </c>
      <c r="D17" s="39"/>
    </row>
    <row r="18" spans="1:4" ht="24" customHeight="1" x14ac:dyDescent="0.25">
      <c r="A18" s="2" t="s">
        <v>15</v>
      </c>
      <c r="B18" s="5"/>
      <c r="C18" s="38" t="s">
        <v>159</v>
      </c>
      <c r="D18" s="39"/>
    </row>
    <row r="19" spans="1:4" ht="24" customHeight="1" x14ac:dyDescent="0.25">
      <c r="A19" s="2" t="s">
        <v>16</v>
      </c>
      <c r="B19" s="3"/>
      <c r="C19" s="38" t="s">
        <v>160</v>
      </c>
      <c r="D19" s="39"/>
    </row>
    <row r="20" spans="1:4" ht="24" customHeight="1" x14ac:dyDescent="0.25">
      <c r="A20" s="2" t="s">
        <v>17</v>
      </c>
      <c r="B20" s="5"/>
      <c r="C20" s="38" t="s">
        <v>161</v>
      </c>
      <c r="D20" s="39"/>
    </row>
    <row r="21" spans="1:4" ht="24" customHeight="1" x14ac:dyDescent="0.25">
      <c r="A21" s="2" t="s">
        <v>18</v>
      </c>
      <c r="B21" s="5"/>
      <c r="C21" s="38" t="s">
        <v>162</v>
      </c>
      <c r="D21" s="39"/>
    </row>
    <row r="22" spans="1:4" ht="24" customHeight="1" x14ac:dyDescent="0.25">
      <c r="A22" s="2" t="s">
        <v>19</v>
      </c>
      <c r="B22" s="3"/>
      <c r="C22" s="38" t="s">
        <v>163</v>
      </c>
      <c r="D22" s="39"/>
    </row>
    <row r="23" spans="1:4" ht="21.95" customHeight="1" x14ac:dyDescent="0.25">
      <c r="A23" s="35" t="s">
        <v>20</v>
      </c>
      <c r="B23" s="36"/>
      <c r="C23" s="36"/>
      <c r="D23" s="36"/>
    </row>
    <row r="24" spans="1:4" ht="24" customHeight="1" x14ac:dyDescent="0.25">
      <c r="A24" s="2" t="s">
        <v>21</v>
      </c>
      <c r="B24" s="3"/>
      <c r="C24" s="38" t="s">
        <v>150</v>
      </c>
      <c r="D24" s="39"/>
    </row>
    <row r="25" spans="1:4" ht="24" customHeight="1" x14ac:dyDescent="0.25">
      <c r="A25" s="2" t="s">
        <v>22</v>
      </c>
      <c r="B25" s="3"/>
      <c r="C25" s="38" t="s">
        <v>151</v>
      </c>
      <c r="D25" s="39"/>
    </row>
    <row r="26" spans="1:4" ht="24" customHeight="1" x14ac:dyDescent="0.25">
      <c r="A26" s="2" t="s">
        <v>23</v>
      </c>
      <c r="B26" s="3"/>
      <c r="C26" s="38" t="s">
        <v>152</v>
      </c>
      <c r="D26" s="39"/>
    </row>
    <row r="27" spans="1:4" ht="24" customHeight="1" x14ac:dyDescent="0.25">
      <c r="A27" s="2" t="s">
        <v>24</v>
      </c>
      <c r="B27" s="3"/>
      <c r="C27" s="38" t="s">
        <v>153</v>
      </c>
      <c r="D27" s="39"/>
    </row>
    <row r="28" spans="1:4" ht="24" customHeight="1" x14ac:dyDescent="0.25">
      <c r="A28" s="2" t="s">
        <v>25</v>
      </c>
      <c r="B28" s="3"/>
      <c r="C28" s="38" t="s">
        <v>154</v>
      </c>
      <c r="D28" s="39"/>
    </row>
    <row r="30" spans="1:4" ht="27.95" customHeight="1" x14ac:dyDescent="0.25">
      <c r="A30" s="37" t="s">
        <v>26</v>
      </c>
      <c r="B30" s="36"/>
      <c r="C30" s="36"/>
      <c r="D30" s="36"/>
    </row>
    <row r="31" spans="1:4" ht="19.5" customHeight="1" x14ac:dyDescent="0.25">
      <c r="A31" s="46" t="s">
        <v>190</v>
      </c>
      <c r="B31" s="47"/>
      <c r="C31" s="47"/>
      <c r="D31" s="47"/>
    </row>
    <row r="32" spans="1:4" x14ac:dyDescent="0.25">
      <c r="A32" s="43" t="s">
        <v>27</v>
      </c>
      <c r="B32" s="44"/>
      <c r="C32" s="44"/>
      <c r="D32" s="44"/>
    </row>
    <row r="33" spans="1:8" x14ac:dyDescent="0.25">
      <c r="A33" s="45"/>
      <c r="B33" s="44"/>
      <c r="C33" s="44"/>
      <c r="D33" s="44"/>
    </row>
    <row r="34" spans="1:8" x14ac:dyDescent="0.25">
      <c r="A34" s="45"/>
      <c r="B34" s="44"/>
      <c r="C34" s="44"/>
      <c r="D34" s="44"/>
    </row>
    <row r="35" spans="1:8" ht="66" customHeight="1" x14ac:dyDescent="0.25">
      <c r="A35" s="45"/>
      <c r="B35" s="44"/>
      <c r="C35" s="44"/>
      <c r="D35" s="44"/>
    </row>
    <row r="37" spans="1:8" ht="27.95" customHeight="1" x14ac:dyDescent="0.25">
      <c r="A37" s="37" t="s">
        <v>28</v>
      </c>
      <c r="B37" s="36"/>
      <c r="C37" s="36"/>
      <c r="D37" s="36"/>
    </row>
    <row r="38" spans="1:8" ht="21.95" customHeight="1" x14ac:dyDescent="0.25">
      <c r="A38" s="35" t="s">
        <v>29</v>
      </c>
      <c r="B38" s="36"/>
      <c r="C38" s="36"/>
      <c r="D38" s="36"/>
    </row>
    <row r="39" spans="1:8" ht="24" customHeight="1" x14ac:dyDescent="0.25">
      <c r="A39" s="2" t="s">
        <v>30</v>
      </c>
      <c r="B39" s="19"/>
      <c r="C39" s="11" t="str">
        <f xml:space="preserve"> "  Rate: " &amp; 'Rates &amp; Reference Data'!$L$2 &amp; " per mile (Auto-calculated)"</f>
        <v xml:space="preserve">  Rate: 0.72 per mile (Auto-calculated)</v>
      </c>
      <c r="D39" s="16">
        <f>B39*Mileage_Rate</f>
        <v>0</v>
      </c>
    </row>
    <row r="40" spans="1:8" ht="21.95" customHeight="1" x14ac:dyDescent="0.25">
      <c r="A40" s="35" t="s">
        <v>31</v>
      </c>
      <c r="B40" s="36"/>
      <c r="C40" s="36"/>
      <c r="D40" s="36"/>
    </row>
    <row r="41" spans="1:8" ht="24" customHeight="1" x14ac:dyDescent="0.25">
      <c r="A41" s="2" t="s">
        <v>179</v>
      </c>
      <c r="B41" s="15" t="s">
        <v>180</v>
      </c>
      <c r="C41" s="11" t="s">
        <v>181</v>
      </c>
      <c r="D41" s="6"/>
    </row>
    <row r="42" spans="1:8" ht="24" customHeight="1" x14ac:dyDescent="0.25">
      <c r="A42" s="2" t="s">
        <v>178</v>
      </c>
      <c r="B42" s="17">
        <f>IF(B41="", "", IF(B41=Standard_Location, Standard_Per_Diem, Premium_Per_Diem))</f>
        <v>68</v>
      </c>
      <c r="C42" s="11" t="s">
        <v>175</v>
      </c>
      <c r="D42" s="6"/>
    </row>
    <row r="43" spans="1:8" ht="24" customHeight="1" x14ac:dyDescent="0.25">
      <c r="A43" s="2" t="s">
        <v>136</v>
      </c>
      <c r="B43" s="15"/>
      <c r="C43" s="11" t="s">
        <v>148</v>
      </c>
      <c r="D43" s="6"/>
    </row>
    <row r="44" spans="1:8" ht="24" customHeight="1" x14ac:dyDescent="0.25">
      <c r="A44" s="2" t="s">
        <v>32</v>
      </c>
      <c r="B44" s="22">
        <f>IF(B43=0,0,IF(B43&gt;1,B43-2,0))</f>
        <v>0</v>
      </c>
      <c r="C44" s="11" t="s">
        <v>176</v>
      </c>
      <c r="D44" s="17">
        <f>B44*$B$42</f>
        <v>0</v>
      </c>
      <c r="H44" s="14"/>
    </row>
    <row r="45" spans="1:8" ht="24" customHeight="1" x14ac:dyDescent="0.25">
      <c r="A45" s="2" t="s">
        <v>33</v>
      </c>
      <c r="B45" s="22">
        <f>IF(B43=0,0,IF(B43&gt;1,2,1))</f>
        <v>0</v>
      </c>
      <c r="C45" s="11" t="s">
        <v>177</v>
      </c>
      <c r="D45" s="17">
        <f>B45*$B$42*0.75</f>
        <v>0</v>
      </c>
    </row>
    <row r="46" spans="1:8" ht="24" customHeight="1" x14ac:dyDescent="0.25">
      <c r="A46" s="2" t="s">
        <v>34</v>
      </c>
      <c r="B46" s="16">
        <f>D44+D45</f>
        <v>0</v>
      </c>
      <c r="C46" s="11" t="s">
        <v>149</v>
      </c>
      <c r="D46" s="6"/>
    </row>
    <row r="47" spans="1:8" ht="24" customHeight="1" x14ac:dyDescent="0.25">
      <c r="A47" s="8" t="s">
        <v>35</v>
      </c>
      <c r="B47" s="8" t="s">
        <v>36</v>
      </c>
      <c r="C47" s="8" t="s">
        <v>37</v>
      </c>
      <c r="D47" s="8"/>
    </row>
    <row r="48" spans="1:8" ht="24" customHeight="1" x14ac:dyDescent="0.25">
      <c r="A48" s="2" t="s">
        <v>38</v>
      </c>
      <c r="B48" s="18"/>
      <c r="C48" s="27" t="s">
        <v>170</v>
      </c>
      <c r="D48" s="11"/>
    </row>
    <row r="49" spans="1:4" ht="24" customHeight="1" x14ac:dyDescent="0.25">
      <c r="A49" s="2" t="s">
        <v>39</v>
      </c>
      <c r="B49" s="18"/>
      <c r="C49" s="27" t="s">
        <v>144</v>
      </c>
      <c r="D49" s="11"/>
    </row>
    <row r="50" spans="1:4" ht="24" customHeight="1" x14ac:dyDescent="0.25">
      <c r="A50" s="2" t="s">
        <v>182</v>
      </c>
      <c r="B50" s="17">
        <f>D39</f>
        <v>0</v>
      </c>
      <c r="C50" s="27" t="s">
        <v>184</v>
      </c>
      <c r="D50" s="11"/>
    </row>
    <row r="51" spans="1:4" ht="24" customHeight="1" x14ac:dyDescent="0.25">
      <c r="A51" s="2" t="s">
        <v>183</v>
      </c>
      <c r="B51" s="18"/>
      <c r="C51" s="27" t="s">
        <v>191</v>
      </c>
      <c r="D51" s="11"/>
    </row>
    <row r="52" spans="1:4" ht="24" customHeight="1" x14ac:dyDescent="0.25">
      <c r="A52" s="2" t="s">
        <v>40</v>
      </c>
      <c r="B52" s="17">
        <f>B46</f>
        <v>0</v>
      </c>
      <c r="C52" s="27" t="s">
        <v>145</v>
      </c>
      <c r="D52" s="11"/>
    </row>
    <row r="53" spans="1:4" ht="24" customHeight="1" x14ac:dyDescent="0.25">
      <c r="A53" s="2" t="s">
        <v>41</v>
      </c>
      <c r="B53" s="18"/>
      <c r="C53" s="27" t="s">
        <v>146</v>
      </c>
      <c r="D53" s="11"/>
    </row>
    <row r="54" spans="1:4" ht="24" customHeight="1" x14ac:dyDescent="0.25">
      <c r="A54" s="2" t="s">
        <v>42</v>
      </c>
      <c r="B54" s="18"/>
      <c r="C54" s="27" t="s">
        <v>147</v>
      </c>
      <c r="D54" s="11"/>
    </row>
    <row r="55" spans="1:4" ht="24" customHeight="1" x14ac:dyDescent="0.25">
      <c r="A55" s="2" t="s">
        <v>43</v>
      </c>
      <c r="B55" s="18"/>
      <c r="C55" s="51" t="s">
        <v>192</v>
      </c>
      <c r="D55" s="11"/>
    </row>
    <row r="56" spans="1:4" ht="24" customHeight="1" x14ac:dyDescent="0.25">
      <c r="A56" s="2" t="s">
        <v>44</v>
      </c>
      <c r="B56" s="18"/>
      <c r="C56" s="51" t="s">
        <v>195</v>
      </c>
      <c r="D56" s="11"/>
    </row>
    <row r="57" spans="1:4" ht="24" customHeight="1" x14ac:dyDescent="0.25">
      <c r="A57" s="2" t="s">
        <v>45</v>
      </c>
      <c r="B57" s="18"/>
      <c r="C57" s="51" t="s">
        <v>194</v>
      </c>
      <c r="D57" s="11"/>
    </row>
    <row r="58" spans="1:4" ht="24" customHeight="1" x14ac:dyDescent="0.25">
      <c r="A58" s="2" t="s">
        <v>107</v>
      </c>
      <c r="B58" s="18"/>
      <c r="C58" s="51" t="s">
        <v>193</v>
      </c>
      <c r="D58" s="11"/>
    </row>
    <row r="59" spans="1:4" ht="26.1" customHeight="1" x14ac:dyDescent="0.25">
      <c r="A59" s="25" t="s">
        <v>46</v>
      </c>
      <c r="B59" s="26">
        <f>SUM(B48:B58)</f>
        <v>0</v>
      </c>
      <c r="C59" s="24"/>
      <c r="D59" s="23"/>
    </row>
    <row r="60" spans="1:4" ht="26.1" customHeight="1" x14ac:dyDescent="0.25"/>
    <row r="61" spans="1:4" ht="26.1" customHeight="1" x14ac:dyDescent="0.25">
      <c r="A61" s="37" t="s">
        <v>188</v>
      </c>
      <c r="B61" s="36"/>
      <c r="C61" s="36"/>
      <c r="D61" s="36"/>
    </row>
    <row r="62" spans="1:4" ht="9" customHeight="1" x14ac:dyDescent="0.25"/>
    <row r="63" spans="1:4" ht="159.75" customHeight="1" x14ac:dyDescent="0.25">
      <c r="A63" s="40" t="s">
        <v>189</v>
      </c>
      <c r="B63" s="40"/>
      <c r="C63" s="40"/>
      <c r="D63" s="40"/>
    </row>
    <row r="64" spans="1:4" ht="24" customHeight="1" x14ac:dyDescent="0.25">
      <c r="A64" s="37" t="s">
        <v>187</v>
      </c>
      <c r="B64" s="36"/>
      <c r="C64" s="36"/>
      <c r="D64" s="36"/>
    </row>
    <row r="65" spans="1:4" ht="24" customHeight="1" x14ac:dyDescent="0.25">
      <c r="A65" s="2" t="s">
        <v>137</v>
      </c>
      <c r="B65" s="9" t="str">
        <f>IF(AND(B18="Domestic",B59&gt;'Rates &amp; Reference Data'!$L$8),"EXCEEDS CAP ($2,750)","OK - WITHIN CAP")</f>
        <v>OK - WITHIN CAP</v>
      </c>
      <c r="C65" s="11" t="s">
        <v>141</v>
      </c>
      <c r="D65" s="9"/>
    </row>
    <row r="66" spans="1:4" ht="24" customHeight="1" x14ac:dyDescent="0.25">
      <c r="A66" s="2" t="s">
        <v>138</v>
      </c>
      <c r="B66" s="9" t="str">
        <f>IF(AND(B18="International",B59&gt;'Rates &amp; Reference Data'!$L$9),"EXCEEDS CAP ($3,750)","OK - WITHIN CAP")</f>
        <v>OK - WITHIN CAP</v>
      </c>
      <c r="C66" s="11" t="s">
        <v>142</v>
      </c>
      <c r="D66" s="9"/>
    </row>
    <row r="67" spans="1:4" ht="24" customHeight="1" x14ac:dyDescent="0.25">
      <c r="A67" s="2" t="s">
        <v>139</v>
      </c>
      <c r="B67" s="9" t="str">
        <f>IF(AND(B13="Project",B59&gt;'Rates &amp; Reference Data'!$L$10),"EXCEEDS CAP ($2,750)","OK - WITHIN CAP")</f>
        <v>OK - WITHIN CAP</v>
      </c>
      <c r="C67" s="11" t="s">
        <v>141</v>
      </c>
      <c r="D67" s="9"/>
    </row>
    <row r="68" spans="1:4" ht="31.5" customHeight="1" x14ac:dyDescent="0.25">
      <c r="A68" s="2" t="s">
        <v>140</v>
      </c>
      <c r="B68" s="9" t="str">
        <f>IF(B59&gt;'Rates &amp; Reference Data'!$L$7,"EXCEEDS ANNUAL MAX ($3,750)","OK - WITHIN CAP")</f>
        <v>OK - WITHIN CAP</v>
      </c>
      <c r="C68" s="11" t="s">
        <v>143</v>
      </c>
      <c r="D68" s="9"/>
    </row>
    <row r="69" spans="1:4" x14ac:dyDescent="0.25">
      <c r="A69" s="20" t="s">
        <v>47</v>
      </c>
      <c r="B69" s="21" t="str">
        <f>IF(AND(B5&lt;&gt;"",B6&lt;&gt;"",B7&lt;&gt;"",B8&lt;&gt;"",B9&lt;&gt;"",B13&lt;&gt;"",B59&gt;0,OR(B13="Project",AND(OR(B13="Travel",B13="Both"),B18&lt;&gt;""))),"COMPLETE","INCOMPLETE - CHECK MISSING FIELDS")</f>
        <v>INCOMPLETE - CHECK MISSING FIELDS</v>
      </c>
      <c r="C69" s="13"/>
      <c r="D69" s="12"/>
    </row>
  </sheetData>
  <sheetProtection sheet="1" objects="1" scenarios="1"/>
  <mergeCells count="35">
    <mergeCell ref="A1:D1"/>
    <mergeCell ref="A23:D23"/>
    <mergeCell ref="A37:D37"/>
    <mergeCell ref="A32:D35"/>
    <mergeCell ref="A31:D31"/>
    <mergeCell ref="A2:D2"/>
    <mergeCell ref="C17:D17"/>
    <mergeCell ref="C18:D18"/>
    <mergeCell ref="C19:D19"/>
    <mergeCell ref="C20:D20"/>
    <mergeCell ref="C21:D21"/>
    <mergeCell ref="C22:D22"/>
    <mergeCell ref="C24:D24"/>
    <mergeCell ref="C28:D28"/>
    <mergeCell ref="A4:D4"/>
    <mergeCell ref="C5:D5"/>
    <mergeCell ref="A40:D40"/>
    <mergeCell ref="A64:D64"/>
    <mergeCell ref="A12:D12"/>
    <mergeCell ref="C26:D26"/>
    <mergeCell ref="C16:D16"/>
    <mergeCell ref="A30:D30"/>
    <mergeCell ref="A38:D38"/>
    <mergeCell ref="A14:D14"/>
    <mergeCell ref="C13:D13"/>
    <mergeCell ref="C15:D15"/>
    <mergeCell ref="C25:D25"/>
    <mergeCell ref="C27:D27"/>
    <mergeCell ref="A61:D61"/>
    <mergeCell ref="A63:D63"/>
    <mergeCell ref="C6:D6"/>
    <mergeCell ref="C7:D7"/>
    <mergeCell ref="C8:D8"/>
    <mergeCell ref="C9:D9"/>
    <mergeCell ref="C10:D10"/>
  </mergeCells>
  <dataValidations count="3">
    <dataValidation type="decimal" operator="greaterThanOrEqual" allowBlank="1" showErrorMessage="1" errorTitle="Invalid entry" error="Please enter a number ≥ 0." sqref="B39" xr:uid="{00000000-0002-0000-0000-000009000000}">
      <formula1>0</formula1>
    </dataValidation>
    <dataValidation type="whole" operator="greaterThanOrEqual" allowBlank="1" showErrorMessage="1" errorTitle="Invalid entry" error="Please enter a number ≥ 0." sqref="B44:B45" xr:uid="{00000000-0002-0000-0000-00000A000000}">
      <formula1>0</formula1>
    </dataValidation>
    <dataValidation allowBlank="1" showInputMessage="1" showErrorMessage="1" error="Please use the dropdown list for this cell." sqref="B10" xr:uid="{4BAE8ACE-7BCA-47A3-AEE2-91A6CDA85462}"/>
  </dataValidations>
  <pageMargins left="0.75" right="0.75" top="1" bottom="1" header="0.5" footer="0.5"/>
  <extLst>
    <ext xmlns:x14="http://schemas.microsoft.com/office/spreadsheetml/2009/9/main" uri="{CCE6A557-97BC-4b89-ADB6-D9C93CAAB3DF}">
      <x14:dataValidations xmlns:xm="http://schemas.microsoft.com/office/excel/2006/main" count="8">
        <x14:dataValidation type="list" allowBlank="1" showErrorMessage="1" error="Please use the dropdown list for this cell." xr:uid="{00000000-0002-0000-0000-000000000000}">
          <x14:formula1>
            <xm:f>'Rates &amp; Reference Data'!$A$2:$A$7</xm:f>
          </x14:formula1>
          <xm:sqref>B7</xm:sqref>
        </x14:dataValidation>
        <x14:dataValidation type="list" allowBlank="1" showErrorMessage="1" error="Please use the dropdown list for this cell." xr:uid="{00000000-0002-0000-0000-000001000000}">
          <x14:formula1>
            <xm:f>'Rates &amp; Reference Data'!$B$2:$B$4</xm:f>
          </x14:formula1>
          <xm:sqref>B8</xm:sqref>
        </x14:dataValidation>
        <x14:dataValidation type="list" allowBlank="1" showErrorMessage="1" error="Please use the dropdown list for this cell." xr:uid="{00000000-0002-0000-0000-000002000000}">
          <x14:formula1>
            <xm:f>'Rates &amp; Reference Data'!$C$2:$C$6</xm:f>
          </x14:formula1>
          <xm:sqref>B9</xm:sqref>
        </x14:dataValidation>
        <x14:dataValidation type="list" allowBlank="1" showErrorMessage="1" error="Please use the dropdown list for this entry." xr:uid="{00000000-0002-0000-0000-000003000000}">
          <x14:formula1>
            <xm:f>'Rates &amp; Reference Data'!$D$2:$D$4</xm:f>
          </x14:formula1>
          <xm:sqref>B13</xm:sqref>
        </x14:dataValidation>
        <x14:dataValidation type="list" allowBlank="1" showErrorMessage="1" error="Please use the dropdown list for this entry." xr:uid="{00000000-0002-0000-0000-000004000000}">
          <x14:formula1>
            <xm:f>'Rates &amp; Reference Data'!$E$2:$E$3</xm:f>
          </x14:formula1>
          <xm:sqref>B18</xm:sqref>
        </x14:dataValidation>
        <x14:dataValidation type="list" allowBlank="1" showErrorMessage="1" error="Please use the dropdown list for this entry." xr:uid="{00000000-0002-0000-0000-000005000000}">
          <x14:formula1>
            <xm:f>'Rates &amp; Reference Data'!$F$2:$F$4</xm:f>
          </x14:formula1>
          <xm:sqref>B20</xm:sqref>
        </x14:dataValidation>
        <x14:dataValidation type="list" allowBlank="1" showErrorMessage="1" error="Please use the dropdown list for this entry." xr:uid="{00000000-0002-0000-0000-000006000000}">
          <x14:formula1>
            <xm:f>'Rates &amp; Reference Data'!$G$2:$G$6</xm:f>
          </x14:formula1>
          <xm:sqref>B21</xm:sqref>
        </x14:dataValidation>
        <x14:dataValidation type="list" allowBlank="1" showErrorMessage="1" error="Select either &quot;N/A&quot; for standard location,or the premium location for travel." xr:uid="{AA8DEBD2-94E9-4841-9619-9995B3D20D9D}">
          <x14:formula1>
            <xm:f>'Rates &amp; Reference Data'!$I$2:$I$19</xm:f>
          </x14:formula1>
          <xm:sqref>B41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0"/>
  <sheetViews>
    <sheetView workbookViewId="0">
      <selection sqref="A1:D1"/>
    </sheetView>
  </sheetViews>
  <sheetFormatPr defaultRowHeight="15" x14ac:dyDescent="0.25"/>
  <cols>
    <col min="1" max="1" width="38" customWidth="1"/>
    <col min="2" max="2" width="32" customWidth="1"/>
    <col min="3" max="3" width="45" customWidth="1"/>
    <col min="4" max="4" width="25" customWidth="1"/>
  </cols>
  <sheetData>
    <row r="1" spans="1:4" ht="39.950000000000003" customHeight="1" x14ac:dyDescent="0.25">
      <c r="A1" s="41" t="s">
        <v>48</v>
      </c>
      <c r="B1" s="42"/>
      <c r="C1" s="42"/>
      <c r="D1" s="42"/>
    </row>
    <row r="2" spans="1:4" ht="20.100000000000001" customHeight="1" x14ac:dyDescent="0.25">
      <c r="A2" s="50" t="s">
        <v>49</v>
      </c>
      <c r="B2" s="42"/>
      <c r="C2" s="42"/>
      <c r="D2" s="42"/>
    </row>
    <row r="4" spans="1:4" ht="27.95" customHeight="1" x14ac:dyDescent="0.25">
      <c r="A4" s="37" t="s">
        <v>50</v>
      </c>
      <c r="B4" s="36"/>
      <c r="C4" s="36"/>
      <c r="D4" s="36"/>
    </row>
    <row r="5" spans="1:4" ht="24" customHeight="1" x14ac:dyDescent="0.25">
      <c r="A5" s="2" t="s">
        <v>51</v>
      </c>
      <c r="B5" s="3"/>
      <c r="C5" s="4" t="s">
        <v>3</v>
      </c>
      <c r="D5" s="4" t="s">
        <v>52</v>
      </c>
    </row>
    <row r="6" spans="1:4" ht="24" customHeight="1" x14ac:dyDescent="0.25">
      <c r="A6" s="2" t="s">
        <v>53</v>
      </c>
      <c r="B6" s="5"/>
      <c r="C6" s="4" t="s">
        <v>3</v>
      </c>
      <c r="D6" s="4" t="s">
        <v>54</v>
      </c>
    </row>
    <row r="7" spans="1:4" ht="24" customHeight="1" x14ac:dyDescent="0.25">
      <c r="A7" s="2" t="s">
        <v>55</v>
      </c>
      <c r="B7" s="5"/>
      <c r="C7" s="4" t="s">
        <v>5</v>
      </c>
      <c r="D7" s="4" t="s">
        <v>56</v>
      </c>
    </row>
    <row r="8" spans="1:4" ht="21.95" customHeight="1" x14ac:dyDescent="0.25">
      <c r="A8" s="35" t="s">
        <v>57</v>
      </c>
      <c r="B8" s="36"/>
      <c r="C8" s="36"/>
      <c r="D8" s="36"/>
    </row>
    <row r="9" spans="1:4" x14ac:dyDescent="0.25">
      <c r="A9" s="43" t="s">
        <v>58</v>
      </c>
      <c r="B9" s="44"/>
      <c r="C9" s="44"/>
      <c r="D9" s="44"/>
    </row>
    <row r="10" spans="1:4" x14ac:dyDescent="0.25">
      <c r="A10" s="45"/>
      <c r="B10" s="44"/>
      <c r="C10" s="44"/>
      <c r="D10" s="44"/>
    </row>
    <row r="11" spans="1:4" x14ac:dyDescent="0.25">
      <c r="A11" s="45"/>
      <c r="B11" s="44"/>
      <c r="C11" s="44"/>
      <c r="D11" s="44"/>
    </row>
    <row r="13" spans="1:4" ht="27.95" customHeight="1" x14ac:dyDescent="0.25">
      <c r="A13" s="37" t="s">
        <v>59</v>
      </c>
      <c r="B13" s="36"/>
      <c r="C13" s="36"/>
      <c r="D13" s="36"/>
    </row>
    <row r="14" spans="1:4" ht="24" customHeight="1" x14ac:dyDescent="0.25">
      <c r="A14" s="2" t="s">
        <v>60</v>
      </c>
      <c r="B14" s="5"/>
      <c r="C14" s="4" t="s">
        <v>5</v>
      </c>
      <c r="D14" s="4" t="s">
        <v>61</v>
      </c>
    </row>
    <row r="15" spans="1:4" ht="24" customHeight="1" x14ac:dyDescent="0.25">
      <c r="A15" s="2" t="s">
        <v>62</v>
      </c>
      <c r="B15" s="5"/>
      <c r="C15" s="4" t="s">
        <v>3</v>
      </c>
      <c r="D15" s="4" t="s">
        <v>63</v>
      </c>
    </row>
    <row r="16" spans="1:4" ht="24" customHeight="1" x14ac:dyDescent="0.25">
      <c r="A16" s="2" t="s">
        <v>64</v>
      </c>
      <c r="B16" s="7">
        <f>IF(B14="Approved",'Application Form'!B59,0)</f>
        <v>0</v>
      </c>
      <c r="C16" s="4" t="s">
        <v>65</v>
      </c>
      <c r="D16" s="4">
        <f>IF(B14="Approved",'Application Form'!B59,0)</f>
        <v>0</v>
      </c>
    </row>
    <row r="17" spans="1:4" ht="21.95" customHeight="1" x14ac:dyDescent="0.25">
      <c r="A17" s="35" t="s">
        <v>66</v>
      </c>
      <c r="B17" s="36"/>
      <c r="C17" s="36"/>
      <c r="D17" s="36"/>
    </row>
    <row r="18" spans="1:4" x14ac:dyDescent="0.25">
      <c r="A18" s="43" t="s">
        <v>67</v>
      </c>
      <c r="B18" s="44"/>
      <c r="C18" s="44"/>
      <c r="D18" s="44"/>
    </row>
    <row r="19" spans="1:4" x14ac:dyDescent="0.25">
      <c r="A19" s="45"/>
      <c r="B19" s="44"/>
      <c r="C19" s="44"/>
      <c r="D19" s="44"/>
    </row>
    <row r="20" spans="1:4" x14ac:dyDescent="0.25">
      <c r="A20" s="45"/>
      <c r="B20" s="44"/>
      <c r="C20" s="44"/>
      <c r="D20" s="44"/>
    </row>
  </sheetData>
  <sheetProtection sheet="1"/>
  <mergeCells count="8">
    <mergeCell ref="A1:D1"/>
    <mergeCell ref="A17:D17"/>
    <mergeCell ref="A18:D20"/>
    <mergeCell ref="A8:D8"/>
    <mergeCell ref="A4:D4"/>
    <mergeCell ref="A2:D2"/>
    <mergeCell ref="A9:D11"/>
    <mergeCell ref="A13:D13"/>
  </mergeCells>
  <dataValidations disablePrompts="1" count="2">
    <dataValidation type="list" allowBlank="1" sqref="B7" xr:uid="{00000000-0002-0000-0100-000000000000}">
      <formula1>"Approved,Revisions Requested,Denied"</formula1>
    </dataValidation>
    <dataValidation type="list" allowBlank="1" sqref="B14" xr:uid="{00000000-0002-0000-0100-000001000000}">
      <formula1>"Approved,Denied,Provisionally Approved"</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2"/>
  <sheetViews>
    <sheetView workbookViewId="0"/>
  </sheetViews>
  <sheetFormatPr defaultRowHeight="15" x14ac:dyDescent="0.25"/>
  <cols>
    <col min="1" max="1" width="125" customWidth="1"/>
  </cols>
  <sheetData>
    <row r="1" spans="1:1" ht="39.950000000000003" customHeight="1" x14ac:dyDescent="0.25">
      <c r="A1" s="1" t="s">
        <v>128</v>
      </c>
    </row>
    <row r="3" spans="1:1" ht="24" customHeight="1" x14ac:dyDescent="0.3">
      <c r="A3" s="28" t="s">
        <v>129</v>
      </c>
    </row>
    <row r="4" spans="1:1" ht="47.25" x14ac:dyDescent="0.25">
      <c r="A4" s="29" t="s">
        <v>171</v>
      </c>
    </row>
    <row r="6" spans="1:1" ht="24" customHeight="1" x14ac:dyDescent="0.3">
      <c r="A6" s="28" t="s">
        <v>130</v>
      </c>
    </row>
    <row r="7" spans="1:1" ht="47.25" x14ac:dyDescent="0.25">
      <c r="A7" s="29" t="s">
        <v>172</v>
      </c>
    </row>
    <row r="9" spans="1:1" ht="24" customHeight="1" x14ac:dyDescent="0.3">
      <c r="A9" s="28" t="s">
        <v>131</v>
      </c>
    </row>
    <row r="10" spans="1:1" ht="28.5" customHeight="1" x14ac:dyDescent="0.25">
      <c r="A10" s="29" t="s">
        <v>173</v>
      </c>
    </row>
    <row r="12" spans="1:1" ht="24" customHeight="1" x14ac:dyDescent="0.3">
      <c r="A12" s="28" t="s">
        <v>132</v>
      </c>
    </row>
    <row r="13" spans="1:1" ht="220.5" x14ac:dyDescent="0.25">
      <c r="A13" s="29" t="s">
        <v>186</v>
      </c>
    </row>
    <row r="15" spans="1:1" ht="24" customHeight="1" x14ac:dyDescent="0.3">
      <c r="A15" s="28" t="s">
        <v>133</v>
      </c>
    </row>
    <row r="16" spans="1:1" ht="111" customHeight="1" x14ac:dyDescent="0.25">
      <c r="A16" s="29" t="s">
        <v>167</v>
      </c>
    </row>
    <row r="18" spans="1:1" ht="24" customHeight="1" x14ac:dyDescent="0.3">
      <c r="A18" s="28" t="s">
        <v>134</v>
      </c>
    </row>
    <row r="19" spans="1:1" ht="148.5" customHeight="1" x14ac:dyDescent="0.25">
      <c r="A19" s="30" t="s">
        <v>168</v>
      </c>
    </row>
    <row r="21" spans="1:1" ht="24" customHeight="1" x14ac:dyDescent="0.3">
      <c r="A21" s="28" t="s">
        <v>169</v>
      </c>
    </row>
    <row r="22" spans="1:1" ht="73.5" customHeight="1" x14ac:dyDescent="0.25">
      <c r="A22" s="31" t="s">
        <v>174</v>
      </c>
    </row>
  </sheetData>
  <sheetProtection sheet="1" objects="1" scenarios="1"/>
  <pageMargins left="0.75" right="0.75" top="1" bottom="1" header="0.5" footer="0.5"/>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9"/>
  <sheetViews>
    <sheetView workbookViewId="0"/>
  </sheetViews>
  <sheetFormatPr defaultRowHeight="15" x14ac:dyDescent="0.25"/>
  <cols>
    <col min="1" max="1" width="34.140625" bestFit="1" customWidth="1"/>
    <col min="2" max="2" width="21.140625" bestFit="1" customWidth="1"/>
    <col min="3" max="3" width="24.140625" bestFit="1" customWidth="1"/>
    <col min="4" max="4" width="16" bestFit="1" customWidth="1"/>
    <col min="5" max="5" width="12.5703125" bestFit="1" customWidth="1"/>
    <col min="6" max="6" width="22" bestFit="1" customWidth="1"/>
    <col min="7" max="7" width="16.85546875" bestFit="1" customWidth="1"/>
    <col min="8" max="8" width="13.140625" bestFit="1" customWidth="1"/>
    <col min="9" max="9" width="23.5703125" customWidth="1"/>
    <col min="10" max="10" width="3.7109375" customWidth="1"/>
    <col min="11" max="11" width="26" bestFit="1" customWidth="1"/>
  </cols>
  <sheetData>
    <row r="1" spans="1:12" x14ac:dyDescent="0.25">
      <c r="A1" s="10" t="s">
        <v>68</v>
      </c>
      <c r="B1" s="10" t="s">
        <v>6</v>
      </c>
      <c r="C1" s="10" t="s">
        <v>7</v>
      </c>
      <c r="D1" s="10" t="s">
        <v>10</v>
      </c>
      <c r="E1" s="10" t="s">
        <v>15</v>
      </c>
      <c r="F1" s="10" t="s">
        <v>17</v>
      </c>
      <c r="G1" s="10" t="s">
        <v>18</v>
      </c>
      <c r="H1" s="10" t="s">
        <v>69</v>
      </c>
      <c r="I1" s="10" t="s">
        <v>70</v>
      </c>
      <c r="J1" s="10"/>
      <c r="K1" s="10" t="s">
        <v>71</v>
      </c>
      <c r="L1" s="10" t="s">
        <v>72</v>
      </c>
    </row>
    <row r="2" spans="1:12" x14ac:dyDescent="0.25">
      <c r="A2" t="s">
        <v>73</v>
      </c>
      <c r="B2" t="s">
        <v>74</v>
      </c>
      <c r="C2" t="s">
        <v>75</v>
      </c>
      <c r="D2" t="s">
        <v>76</v>
      </c>
      <c r="E2" t="s">
        <v>77</v>
      </c>
      <c r="F2" t="s">
        <v>78</v>
      </c>
      <c r="G2" t="s">
        <v>79</v>
      </c>
      <c r="H2" t="s">
        <v>80</v>
      </c>
      <c r="I2" t="s">
        <v>180</v>
      </c>
      <c r="K2" t="s">
        <v>81</v>
      </c>
      <c r="L2" s="32">
        <v>0.72</v>
      </c>
    </row>
    <row r="3" spans="1:12" x14ac:dyDescent="0.25">
      <c r="A3" t="s">
        <v>82</v>
      </c>
      <c r="B3" t="s">
        <v>83</v>
      </c>
      <c r="C3" t="s">
        <v>84</v>
      </c>
      <c r="D3" t="s">
        <v>85</v>
      </c>
      <c r="E3" t="s">
        <v>86</v>
      </c>
      <c r="F3" t="s">
        <v>87</v>
      </c>
      <c r="G3" t="s">
        <v>88</v>
      </c>
      <c r="H3" t="s">
        <v>89</v>
      </c>
      <c r="I3" t="s">
        <v>90</v>
      </c>
      <c r="K3" t="s">
        <v>91</v>
      </c>
      <c r="L3" s="32">
        <v>68</v>
      </c>
    </row>
    <row r="4" spans="1:12" x14ac:dyDescent="0.25">
      <c r="A4" t="s">
        <v>92</v>
      </c>
      <c r="B4" t="s">
        <v>93</v>
      </c>
      <c r="C4" t="s">
        <v>94</v>
      </c>
      <c r="D4" t="s">
        <v>95</v>
      </c>
      <c r="F4" t="s">
        <v>96</v>
      </c>
      <c r="G4" t="s">
        <v>97</v>
      </c>
      <c r="I4" t="s">
        <v>98</v>
      </c>
      <c r="K4" t="s">
        <v>99</v>
      </c>
      <c r="L4" s="32">
        <f>L3*0.75</f>
        <v>51</v>
      </c>
    </row>
    <row r="5" spans="1:12" x14ac:dyDescent="0.25">
      <c r="A5" t="s">
        <v>100</v>
      </c>
      <c r="C5" t="s">
        <v>101</v>
      </c>
      <c r="G5" t="s">
        <v>102</v>
      </c>
      <c r="I5" t="s">
        <v>103</v>
      </c>
      <c r="K5" t="s">
        <v>104</v>
      </c>
      <c r="L5" s="32">
        <v>80</v>
      </c>
    </row>
    <row r="6" spans="1:12" x14ac:dyDescent="0.25">
      <c r="A6" t="s">
        <v>105</v>
      </c>
      <c r="C6" t="s">
        <v>106</v>
      </c>
      <c r="G6" t="s">
        <v>107</v>
      </c>
      <c r="I6" t="s">
        <v>108</v>
      </c>
      <c r="K6" t="s">
        <v>109</v>
      </c>
      <c r="L6" s="32">
        <f>L5*0.75</f>
        <v>60</v>
      </c>
    </row>
    <row r="7" spans="1:12" x14ac:dyDescent="0.25">
      <c r="A7" t="s">
        <v>110</v>
      </c>
      <c r="I7" t="s">
        <v>111</v>
      </c>
      <c r="K7" t="s">
        <v>112</v>
      </c>
      <c r="L7" s="32">
        <v>3750</v>
      </c>
    </row>
    <row r="8" spans="1:12" x14ac:dyDescent="0.25">
      <c r="I8" t="s">
        <v>113</v>
      </c>
      <c r="K8" t="s">
        <v>114</v>
      </c>
      <c r="L8" s="32">
        <v>2750</v>
      </c>
    </row>
    <row r="9" spans="1:12" x14ac:dyDescent="0.25">
      <c r="I9" t="s">
        <v>115</v>
      </c>
      <c r="K9" t="s">
        <v>116</v>
      </c>
      <c r="L9" s="32">
        <v>3750</v>
      </c>
    </row>
    <row r="10" spans="1:12" x14ac:dyDescent="0.25">
      <c r="I10" t="s">
        <v>117</v>
      </c>
      <c r="K10" t="s">
        <v>118</v>
      </c>
      <c r="L10" s="32">
        <v>2750</v>
      </c>
    </row>
    <row r="11" spans="1:12" x14ac:dyDescent="0.25">
      <c r="I11" t="s">
        <v>119</v>
      </c>
    </row>
    <row r="12" spans="1:12" x14ac:dyDescent="0.25">
      <c r="I12" t="s">
        <v>120</v>
      </c>
    </row>
    <row r="13" spans="1:12" x14ac:dyDescent="0.25">
      <c r="I13" t="s">
        <v>121</v>
      </c>
    </row>
    <row r="14" spans="1:12" x14ac:dyDescent="0.25">
      <c r="I14" t="s">
        <v>122</v>
      </c>
    </row>
    <row r="15" spans="1:12" x14ac:dyDescent="0.25">
      <c r="I15" t="s">
        <v>123</v>
      </c>
    </row>
    <row r="16" spans="1:12" x14ac:dyDescent="0.25">
      <c r="I16" t="s">
        <v>124</v>
      </c>
    </row>
    <row r="17" spans="9:9" x14ac:dyDescent="0.25">
      <c r="I17" t="s">
        <v>125</v>
      </c>
    </row>
    <row r="18" spans="9:9" x14ac:dyDescent="0.25">
      <c r="I18" t="s">
        <v>126</v>
      </c>
    </row>
    <row r="19" spans="9:9" x14ac:dyDescent="0.25">
      <c r="I19" t="s">
        <v>127</v>
      </c>
    </row>
  </sheetData>
  <sheetProtection sheet="1" objects="1" scenarios="1"/>
  <conditionalFormatting sqref="A1:XFD1048576">
    <cfRule type="expression" dxfId="0" priority="1">
      <formula>CELL("protect", A1)=0</formula>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Application Form</vt:lpstr>
      <vt:lpstr>Review &amp; Approvals</vt:lpstr>
      <vt:lpstr>Guidelines</vt:lpstr>
      <vt:lpstr>Rates &amp; Reference Data</vt:lpstr>
      <vt:lpstr>Mileage_Rate</vt:lpstr>
      <vt:lpstr>Premium_Per_Diem</vt:lpstr>
      <vt:lpstr>Standard_Location</vt:lpstr>
      <vt:lpstr>Standard_Per_Diem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Matthew Roberts</cp:lastModifiedBy>
  <cp:lastPrinted>2026-08-18T14:15:20Z</cp:lastPrinted>
  <dcterms:created xsi:type="dcterms:W3CDTF">2026-07-28T15:06:37Z</dcterms:created>
  <dcterms:modified xsi:type="dcterms:W3CDTF">2026-08-27T21:50:29Z</dcterms:modified>
</cp:coreProperties>
</file>